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ynf\Documents\Current Projects\Chesnimnus\Grants\GRMW_Implementation_Oct2025\"/>
    </mc:Choice>
  </mc:AlternateContent>
  <xr:revisionPtr revIDLastSave="0" documentId="13_ncr:1_{A6F396CB-44D8-4CF5-A08F-72E4AC95D90B}" xr6:coauthVersionLast="47" xr6:coauthVersionMax="47" xr10:uidLastSave="{00000000-0000-0000-0000-000000000000}"/>
  <bookViews>
    <workbookView xWindow="-120" yWindow="-120" windowWidth="29040" windowHeight="15720" tabRatio="366" xr2:uid="{00000000-000D-0000-FFFF-FFFF00000000}"/>
  </bookViews>
  <sheets>
    <sheet name="Budget" sheetId="14" r:id="rId1"/>
  </sheets>
  <definedNames>
    <definedName name="_xlnm.Print_Area" localSheetId="0">Budget!$A$1:$H$44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4" l="1"/>
  <c r="G41" i="14"/>
  <c r="G39" i="14"/>
  <c r="G37" i="14"/>
  <c r="H15" i="14"/>
  <c r="H16" i="14"/>
  <c r="H17" i="14"/>
  <c r="H18" i="14"/>
  <c r="H19" i="14"/>
  <c r="H20" i="14"/>
  <c r="H21" i="14"/>
  <c r="H14" i="14"/>
  <c r="H35" i="14"/>
  <c r="H34" i="14"/>
  <c r="H33" i="14"/>
  <c r="H37" i="14"/>
  <c r="F38" i="14"/>
  <c r="H23" i="14"/>
  <c r="H24" i="14"/>
  <c r="H25" i="14"/>
  <c r="H26" i="14"/>
  <c r="H27" i="14"/>
  <c r="H29" i="14"/>
  <c r="H22" i="14"/>
  <c r="H12" i="14"/>
  <c r="H11" i="14"/>
  <c r="F41" i="14"/>
  <c r="G30" i="14"/>
  <c r="G31" i="14"/>
  <c r="G32" i="14"/>
  <c r="G29" i="14"/>
  <c r="G23" i="14"/>
  <c r="G24" i="14"/>
  <c r="G25" i="14"/>
  <c r="G26" i="14"/>
  <c r="G27" i="14"/>
  <c r="G28" i="14"/>
  <c r="G22" i="14"/>
  <c r="G5" i="14"/>
  <c r="G6" i="14"/>
  <c r="G7" i="14"/>
  <c r="G8" i="14"/>
  <c r="G9" i="14"/>
  <c r="G10" i="14"/>
  <c r="G11" i="14"/>
  <c r="G12" i="14"/>
  <c r="G13" i="14"/>
  <c r="H13" i="14" s="1"/>
  <c r="G4" i="14"/>
  <c r="H36" i="14"/>
  <c r="F36" i="14"/>
  <c r="F35" i="14"/>
  <c r="F34" i="14"/>
  <c r="F33" i="14"/>
  <c r="F20" i="14"/>
  <c r="F19" i="14"/>
  <c r="F18" i="14"/>
  <c r="F17" i="14"/>
  <c r="F16" i="14"/>
  <c r="F14" i="14"/>
  <c r="F39" i="14" s="1"/>
  <c r="F15" i="14"/>
  <c r="F21" i="14"/>
  <c r="G38" i="14" l="1"/>
  <c r="H28" i="14"/>
  <c r="F37" i="14"/>
  <c r="H32" i="14"/>
  <c r="H31" i="14"/>
  <c r="H30" i="14"/>
  <c r="H10" i="14"/>
  <c r="H9" i="14"/>
  <c r="H8" i="14"/>
  <c r="H7" i="14"/>
  <c r="H6" i="14"/>
  <c r="H5" i="14"/>
  <c r="H4" i="14"/>
  <c r="H38" i="14" l="1"/>
</calcChain>
</file>

<file path=xl/sharedStrings.xml><?xml version="1.0" encoding="utf-8"?>
<sst xmlns="http://schemas.openxmlformats.org/spreadsheetml/2006/main" count="78" uniqueCount="51">
  <si>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</si>
  <si>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</si>
  <si>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</si>
  <si>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</si>
  <si>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</si>
  <si>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</si>
  <si>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</si>
  <si>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</si>
  <si>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</si>
  <si>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Environmental Controls (SWPPP, hydraulic fluids, etc.)</t>
  </si>
  <si>
    <t>Temporary Access</t>
  </si>
  <si>
    <t>GRMW/BPA</t>
  </si>
  <si>
    <t>Cost Share</t>
  </si>
  <si>
    <t xml:space="preserve">
1992-026-01 – Grande Ronde Model Watershed
[Project Name]
Subcontractor Budget 
[Date Range for Contract]
</t>
  </si>
  <si>
    <t>Work Area Isolation, Channel Diversion, Water Management</t>
  </si>
  <si>
    <t>LS</t>
  </si>
  <si>
    <t>Earthwork</t>
  </si>
  <si>
    <t>CY</t>
  </si>
  <si>
    <t>Site Demo (Fence)</t>
  </si>
  <si>
    <t>LF</t>
  </si>
  <si>
    <t>Class 1 Riffle Construction (sorting and placement</t>
  </si>
  <si>
    <t>Boulders (Small)</t>
  </si>
  <si>
    <t>Boulders (Large)</t>
  </si>
  <si>
    <t>Large Woody Material Acquisition and Delivery</t>
  </si>
  <si>
    <t>Habitat Structure 1- Three Log Structure -install</t>
  </si>
  <si>
    <t>Habitat Structure 2- Single Log Structure -install</t>
  </si>
  <si>
    <t>Habitat Structure 3 - Whole Tree Structure -install</t>
  </si>
  <si>
    <t>Habitat Structure 4-Bleeder Jam -install</t>
  </si>
  <si>
    <t>Habitat Structure 5 - Constriction Jam - install</t>
  </si>
  <si>
    <t>Habitat Structure  6 - Small Apex Jam - install</t>
  </si>
  <si>
    <t>Habitat Structure  8- Relic BDA - install</t>
  </si>
  <si>
    <t>Short Roughened Bank Treatment</t>
  </si>
  <si>
    <t>Brush Bank Treatment</t>
  </si>
  <si>
    <t>Willow Baffles</t>
  </si>
  <si>
    <t>Revegetation - Seeding and Mulching</t>
  </si>
  <si>
    <t>Acres</t>
  </si>
  <si>
    <t>Revegetation - Potted Plants</t>
  </si>
  <si>
    <t>Wildlife Friendyly 4- Strande Barbed Wire Fence</t>
  </si>
  <si>
    <t>16-ft Steel Farm Gate and Bracing</t>
  </si>
  <si>
    <t>Small Track Hoe (i.e CAT 318 or similar)</t>
  </si>
  <si>
    <t>HR</t>
  </si>
  <si>
    <t>Medium Track Hoe (i.e CAT 330 or similar)</t>
  </si>
  <si>
    <t>Off-Road Dump Truck (i.e. CAT 735 or similar)</t>
  </si>
  <si>
    <t>Dozer (i.e. CAT D6 or similar)</t>
  </si>
  <si>
    <t>Final Design - Zone 4 (updated Hydraulic Model, BDR, Cost Estimate, A&amp;M Plan, Design Drawing and Specifications</t>
  </si>
  <si>
    <t>Construction Staking (includes Field Prep and 2  trips @ 3 full days for 2 employees)</t>
  </si>
  <si>
    <t>Construction Observation and Support (inlcudes Pre-Bid Meetings, Weekly Coordination, Engineer On Site Every Other Week)</t>
  </si>
  <si>
    <t xml:space="preserve">As-Built Survey </t>
  </si>
  <si>
    <t>TERO (NPT Required Tribal Employee Rights Office Fee - 3.5% Construction)</t>
  </si>
  <si>
    <t>Contingency (20% of Construction, does not include Engineer time, staking, survey or design)</t>
  </si>
  <si>
    <t>Hardened Crossing (10 CY rock/crossing installed)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</si>
</sst>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9" fillId="0" borderId="0" xfId="0" applyFont="1" applyAlignment="1">
      <alignment wrapText="1"/>
    </xf>
    <xf numFmtId="0" fontId="10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165" fontId="10" fillId="0" borderId="0" xfId="16" applyNumberFormat="1" applyFont="1" applyAlignment="1">
      <alignment horizontal="center" vertical="center"/>
    </xf>
    <xf numFmtId="0" fontId="11" fillId="0" borderId="0" xfId="17" applyFont="1"/>
    <xf numFmtId="165" fontId="11" fillId="0" borderId="0" xfId="17" applyNumberFormat="1" applyFont="1"/>
    <xf numFmtId="0" fontId="10" fillId="0" borderId="0" xfId="0" applyFont="1" applyAlignment="1">
      <alignment horizontal="left" vertical="top" wrapText="1"/>
    </xf>
    <xf numFmtId="1" fontId="12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top" shrinkToFit="1"/>
    </xf>
    <xf numFmtId="169" fontId="12" fillId="0" borderId="0" xfId="0" applyNumberFormat="1" applyFont="1" applyAlignment="1">
      <alignment horizontal="center" vertical="top" shrinkToFit="1"/>
    </xf>
    <xf numFmtId="168" fontId="11" fillId="0" borderId="0" xfId="17" applyNumberFormat="1" applyFont="1"/>
    <xf numFmtId="2" fontId="12" fillId="0" borderId="0" xfId="0" applyNumberFormat="1" applyFont="1" applyAlignment="1">
      <alignment horizontal="center" vertical="top" shrinkToFit="1"/>
    </xf>
    <xf numFmtId="1" fontId="10" fillId="0" borderId="0" xfId="0" applyNumberFormat="1" applyFont="1" applyAlignment="1">
      <alignment horizontal="center" vertical="top" shrinkToFit="1"/>
    </xf>
    <xf numFmtId="165" fontId="10" fillId="0" borderId="0" xfId="0" applyNumberFormat="1" applyFont="1" applyAlignment="1">
      <alignment horizontal="center" vertical="top" shrinkToFit="1"/>
    </xf>
    <xf numFmtId="0" fontId="9" fillId="2" borderId="0" xfId="0" applyFont="1" applyFill="1" applyAlignment="1">
      <alignment horizontal="right"/>
    </xf>
    <xf numFmtId="165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center"/>
    </xf>
    <xf numFmtId="165" fontId="10" fillId="0" borderId="0" xfId="0" applyNumberFormat="1" applyFont="1"/>
    <xf numFmtId="0" fontId="11" fillId="0" borderId="0" xfId="16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16" applyFont="1" applyAlignment="1">
      <alignment horizontal="centerContinuous" vertical="center"/>
    </xf>
    <xf numFmtId="169" fontId="12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5" fontId="9" fillId="0" borderId="0" xfId="0" applyNumberFormat="1" applyFont="1"/>
  </cellXfs>
  <cellStyles count="18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topLeftCell="A29" zoomScaleNormal="100" zoomScaleSheetLayoutView="100" workbookViewId="0">
      <selection activeCell="H42" sqref="H42"/>
    </sheetView>
  </sheetViews>
  <sheetFormatPr defaultColWidth="10.7109375" defaultRowHeight="15.75" x14ac:dyDescent="0.25"/>
  <cols>
    <col min="1" max="1" width="1.140625" style="2" customWidth="1"/>
    <col min="2" max="2" width="47.7109375" style="2" customWidth="1"/>
    <col min="3" max="3" width="6" style="2" customWidth="1"/>
    <col min="4" max="4" width="7.28515625" style="2" customWidth="1"/>
    <col min="5" max="5" width="9.140625" style="2" customWidth="1"/>
    <col min="6" max="6" width="14.140625" style="2" customWidth="1"/>
    <col min="7" max="7" width="15.85546875" style="2" customWidth="1"/>
    <col min="8" max="8" width="14.28515625" style="2" customWidth="1"/>
    <col min="9" max="9" width="1.7109375" style="2" customWidth="1"/>
    <col min="10" max="10" width="2.28515625" style="2" customWidth="1"/>
    <col min="11" max="11" width="1.85546875" style="2" customWidth="1"/>
    <col min="12" max="12" width="9.42578125" style="2" customWidth="1"/>
    <col min="13" max="21" width="10.7109375" style="2"/>
    <col min="22" max="22" width="14.7109375" style="2" customWidth="1"/>
    <col min="23" max="16384" width="10.7109375" style="2"/>
  </cols>
  <sheetData>
    <row r="1" spans="1:24" ht="109.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</row>
    <row r="2" spans="1:24" ht="36" customHeight="1" x14ac:dyDescent="0.25">
      <c r="A2" s="3"/>
      <c r="B2" s="4" t="s">
        <v>4</v>
      </c>
      <c r="C2" s="3" t="s">
        <v>2</v>
      </c>
      <c r="D2" s="3" t="s">
        <v>8</v>
      </c>
      <c r="E2" s="3" t="s">
        <v>0</v>
      </c>
      <c r="F2" s="5" t="s">
        <v>11</v>
      </c>
      <c r="G2" s="5" t="s">
        <v>12</v>
      </c>
      <c r="H2" s="3" t="s">
        <v>1</v>
      </c>
    </row>
    <row r="3" spans="1:24" ht="13.9" customHeight="1" x14ac:dyDescent="0.25">
      <c r="A3" s="3"/>
      <c r="B3" s="2" t="s">
        <v>5</v>
      </c>
      <c r="C3" s="6"/>
      <c r="D3" s="6"/>
      <c r="E3" s="7"/>
      <c r="F3" s="7"/>
      <c r="G3" s="7"/>
      <c r="H3" s="7"/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4" ht="36" customHeight="1" x14ac:dyDescent="0.25">
      <c r="A4" s="3"/>
      <c r="B4" s="10" t="s">
        <v>6</v>
      </c>
      <c r="C4" s="11">
        <v>1</v>
      </c>
      <c r="D4" s="12" t="s">
        <v>15</v>
      </c>
      <c r="E4" s="13">
        <v>73246</v>
      </c>
      <c r="F4" s="13"/>
      <c r="G4" s="13">
        <f>C4*E4</f>
        <v>73246</v>
      </c>
      <c r="H4" s="27">
        <f>C4*E4</f>
        <v>73246</v>
      </c>
      <c r="I4" s="27"/>
      <c r="N4" s="8"/>
      <c r="O4" s="8"/>
      <c r="P4" s="8"/>
      <c r="Q4" s="8"/>
      <c r="R4" s="8"/>
      <c r="S4" s="8"/>
      <c r="T4" s="8"/>
      <c r="U4" s="8"/>
      <c r="V4" s="15"/>
      <c r="W4" s="8"/>
      <c r="X4" s="9"/>
    </row>
    <row r="5" spans="1:24" ht="36" customHeight="1" x14ac:dyDescent="0.25">
      <c r="A5" s="3"/>
      <c r="B5" s="10" t="s">
        <v>9</v>
      </c>
      <c r="C5" s="11">
        <v>1</v>
      </c>
      <c r="D5" s="12" t="s">
        <v>15</v>
      </c>
      <c r="E5" s="13">
        <v>15000</v>
      </c>
      <c r="F5" s="13"/>
      <c r="G5" s="13">
        <f t="shared" ref="G5:G13" si="0">C5*E5</f>
        <v>15000</v>
      </c>
      <c r="H5" s="27">
        <f t="shared" ref="H5:H32" si="1">C5*E5</f>
        <v>15000</v>
      </c>
      <c r="I5" s="27"/>
      <c r="N5" s="8"/>
      <c r="O5" s="8"/>
      <c r="P5" s="8"/>
      <c r="Q5" s="8"/>
      <c r="R5" s="8"/>
      <c r="S5" s="8"/>
      <c r="T5" s="8"/>
      <c r="U5" s="8"/>
      <c r="V5" s="15"/>
      <c r="W5" s="8"/>
      <c r="X5" s="9"/>
    </row>
    <row r="6" spans="1:24" ht="36" customHeight="1" x14ac:dyDescent="0.25">
      <c r="A6" s="3"/>
      <c r="B6" s="10" t="s">
        <v>10</v>
      </c>
      <c r="C6" s="11">
        <v>1</v>
      </c>
      <c r="D6" s="12" t="s">
        <v>15</v>
      </c>
      <c r="E6" s="13">
        <v>15000</v>
      </c>
      <c r="F6" s="13"/>
      <c r="G6" s="13">
        <f t="shared" si="0"/>
        <v>15000</v>
      </c>
      <c r="H6" s="27">
        <f t="shared" si="1"/>
        <v>15000</v>
      </c>
      <c r="I6" s="27"/>
      <c r="N6" s="8"/>
      <c r="O6" s="8"/>
      <c r="P6" s="8"/>
      <c r="Q6" s="8"/>
      <c r="R6" s="8"/>
      <c r="S6" s="8"/>
      <c r="T6" s="8"/>
      <c r="U6" s="8"/>
      <c r="V6" s="15"/>
      <c r="W6" s="8"/>
      <c r="X6" s="9"/>
    </row>
    <row r="7" spans="1:24" ht="36" customHeight="1" x14ac:dyDescent="0.25">
      <c r="A7" s="3"/>
      <c r="B7" s="10" t="s">
        <v>14</v>
      </c>
      <c r="C7" s="11">
        <v>1</v>
      </c>
      <c r="D7" s="12" t="s">
        <v>15</v>
      </c>
      <c r="E7" s="13">
        <v>40000</v>
      </c>
      <c r="F7" s="13"/>
      <c r="G7" s="13">
        <f t="shared" si="0"/>
        <v>40000</v>
      </c>
      <c r="H7" s="27">
        <f t="shared" si="1"/>
        <v>40000</v>
      </c>
      <c r="I7" s="27"/>
      <c r="N7" s="8"/>
      <c r="O7" s="8"/>
      <c r="P7" s="8"/>
      <c r="Q7" s="8"/>
      <c r="R7" s="8"/>
      <c r="S7" s="8"/>
      <c r="T7" s="8"/>
      <c r="U7" s="8"/>
      <c r="V7" s="15"/>
      <c r="W7" s="8"/>
      <c r="X7" s="9"/>
    </row>
    <row r="8" spans="1:24" ht="36" customHeight="1" x14ac:dyDescent="0.25">
      <c r="A8" s="3"/>
      <c r="B8" s="10" t="s">
        <v>16</v>
      </c>
      <c r="C8" s="11">
        <v>20471</v>
      </c>
      <c r="D8" s="12" t="s">
        <v>17</v>
      </c>
      <c r="E8" s="13">
        <v>12</v>
      </c>
      <c r="F8" s="13"/>
      <c r="G8" s="13">
        <f t="shared" si="0"/>
        <v>245652</v>
      </c>
      <c r="H8" s="27">
        <f t="shared" si="1"/>
        <v>245652</v>
      </c>
      <c r="I8" s="27"/>
      <c r="N8" s="8"/>
      <c r="O8" s="8"/>
      <c r="P8" s="8"/>
      <c r="Q8" s="8"/>
      <c r="R8" s="8"/>
      <c r="S8" s="8"/>
      <c r="T8" s="8"/>
      <c r="U8" s="8"/>
      <c r="V8" s="15"/>
      <c r="W8" s="8"/>
      <c r="X8" s="9"/>
    </row>
    <row r="9" spans="1:24" ht="36" customHeight="1" x14ac:dyDescent="0.25">
      <c r="A9" s="3"/>
      <c r="B9" s="10" t="s">
        <v>18</v>
      </c>
      <c r="C9" s="11">
        <v>7315</v>
      </c>
      <c r="D9" s="12" t="s">
        <v>19</v>
      </c>
      <c r="E9" s="13">
        <v>2.5</v>
      </c>
      <c r="F9" s="13"/>
      <c r="G9" s="13">
        <f t="shared" si="0"/>
        <v>18287.5</v>
      </c>
      <c r="H9" s="27">
        <f t="shared" si="1"/>
        <v>18287.5</v>
      </c>
      <c r="I9" s="27"/>
      <c r="N9" s="8"/>
      <c r="O9" s="8"/>
      <c r="P9" s="8"/>
      <c r="Q9" s="8"/>
      <c r="R9" s="8"/>
      <c r="S9" s="8"/>
      <c r="T9" s="8"/>
      <c r="U9" s="8"/>
      <c r="V9" s="15"/>
      <c r="W9" s="8"/>
      <c r="X9" s="9"/>
    </row>
    <row r="10" spans="1:24" ht="36" customHeight="1" x14ac:dyDescent="0.25">
      <c r="A10" s="3"/>
      <c r="B10" s="10" t="s">
        <v>20</v>
      </c>
      <c r="C10" s="11">
        <v>2110</v>
      </c>
      <c r="D10" s="12" t="s">
        <v>17</v>
      </c>
      <c r="E10" s="13">
        <v>23</v>
      </c>
      <c r="F10" s="13"/>
      <c r="G10" s="13">
        <f t="shared" si="0"/>
        <v>48530</v>
      </c>
      <c r="H10" s="27">
        <f t="shared" si="1"/>
        <v>48530</v>
      </c>
      <c r="I10" s="27"/>
      <c r="N10" s="8"/>
      <c r="O10" s="8"/>
      <c r="P10" s="8"/>
      <c r="Q10" s="8"/>
      <c r="R10" s="8"/>
      <c r="S10" s="8"/>
      <c r="T10" s="8"/>
      <c r="U10" s="8"/>
      <c r="V10" s="15"/>
      <c r="W10" s="8"/>
      <c r="X10" s="9"/>
    </row>
    <row r="11" spans="1:24" ht="36" customHeight="1" x14ac:dyDescent="0.25">
      <c r="A11" s="3"/>
      <c r="B11" s="10" t="s">
        <v>21</v>
      </c>
      <c r="C11" s="11">
        <v>47</v>
      </c>
      <c r="D11" s="12" t="s">
        <v>7</v>
      </c>
      <c r="E11" s="13">
        <v>25</v>
      </c>
      <c r="F11" s="13"/>
      <c r="G11" s="13">
        <f t="shared" si="0"/>
        <v>1175</v>
      </c>
      <c r="H11" s="14">
        <f>G11</f>
        <v>1175</v>
      </c>
      <c r="I11" s="14"/>
      <c r="N11" s="8"/>
      <c r="O11" s="8"/>
      <c r="P11" s="8"/>
      <c r="Q11" s="8"/>
      <c r="R11" s="8"/>
      <c r="S11" s="8"/>
      <c r="T11" s="8"/>
      <c r="U11" s="8"/>
      <c r="V11" s="15"/>
      <c r="W11" s="8"/>
      <c r="X11" s="9"/>
    </row>
    <row r="12" spans="1:24" ht="36" customHeight="1" x14ac:dyDescent="0.25">
      <c r="A12" s="3"/>
      <c r="B12" s="10" t="s">
        <v>22</v>
      </c>
      <c r="C12" s="11">
        <v>95</v>
      </c>
      <c r="D12" s="12" t="s">
        <v>7</v>
      </c>
      <c r="E12" s="13">
        <v>50</v>
      </c>
      <c r="F12" s="13"/>
      <c r="G12" s="13">
        <f t="shared" si="0"/>
        <v>4750</v>
      </c>
      <c r="H12" s="14">
        <f t="shared" ref="H12:H13" si="2">G12</f>
        <v>4750</v>
      </c>
      <c r="I12" s="14"/>
      <c r="N12" s="8"/>
      <c r="O12" s="8"/>
      <c r="P12" s="8"/>
      <c r="Q12" s="8"/>
      <c r="R12" s="8"/>
      <c r="S12" s="8"/>
      <c r="T12" s="8"/>
      <c r="U12" s="8"/>
      <c r="V12" s="15"/>
      <c r="W12" s="8"/>
      <c r="X12" s="9"/>
    </row>
    <row r="13" spans="1:24" ht="36" customHeight="1" x14ac:dyDescent="0.25">
      <c r="A13" s="3"/>
      <c r="B13" s="10" t="s">
        <v>50</v>
      </c>
      <c r="C13" s="11">
        <v>3</v>
      </c>
      <c r="D13" s="12" t="s">
        <v>7</v>
      </c>
      <c r="E13" s="13">
        <v>600</v>
      </c>
      <c r="F13" s="13"/>
      <c r="G13" s="13">
        <f t="shared" si="0"/>
        <v>1800</v>
      </c>
      <c r="H13" s="14">
        <f t="shared" si="2"/>
        <v>1800</v>
      </c>
      <c r="I13" s="14"/>
      <c r="N13" s="8"/>
      <c r="O13" s="8"/>
      <c r="P13" s="8"/>
      <c r="Q13" s="8"/>
      <c r="R13" s="8"/>
      <c r="S13" s="8"/>
      <c r="T13" s="8"/>
      <c r="U13" s="8"/>
      <c r="V13" s="15"/>
      <c r="W13" s="8"/>
      <c r="X13" s="9"/>
    </row>
    <row r="14" spans="1:24" ht="36" customHeight="1" x14ac:dyDescent="0.25">
      <c r="A14" s="3"/>
      <c r="B14" s="10" t="s">
        <v>23</v>
      </c>
      <c r="C14" s="11">
        <v>1</v>
      </c>
      <c r="D14" s="12" t="s">
        <v>15</v>
      </c>
      <c r="E14" s="13">
        <v>615020</v>
      </c>
      <c r="F14" s="13">
        <f t="shared" ref="F14:F35" si="3">C14*E14</f>
        <v>615020</v>
      </c>
      <c r="G14" s="13"/>
      <c r="H14" s="14">
        <f>C14*E14</f>
        <v>615020</v>
      </c>
      <c r="I14" s="14"/>
      <c r="N14" s="8"/>
      <c r="O14" s="8"/>
      <c r="P14" s="8"/>
      <c r="Q14" s="8"/>
      <c r="R14" s="8"/>
      <c r="S14" s="8"/>
      <c r="T14" s="8"/>
      <c r="U14" s="8"/>
      <c r="V14" s="15"/>
      <c r="W14" s="8"/>
      <c r="X14" s="9"/>
    </row>
    <row r="15" spans="1:24" ht="36" customHeight="1" x14ac:dyDescent="0.25">
      <c r="A15" s="3"/>
      <c r="B15" s="10" t="s">
        <v>24</v>
      </c>
      <c r="C15" s="11">
        <v>13</v>
      </c>
      <c r="D15" s="12" t="s">
        <v>7</v>
      </c>
      <c r="E15" s="13">
        <v>1000</v>
      </c>
      <c r="F15" s="13">
        <f t="shared" si="3"/>
        <v>13000</v>
      </c>
      <c r="G15" s="13"/>
      <c r="H15" s="14">
        <f t="shared" ref="H15:H21" si="4">C15*E15</f>
        <v>13000</v>
      </c>
      <c r="I15" s="14"/>
      <c r="N15" s="8"/>
      <c r="O15" s="8"/>
      <c r="P15" s="8"/>
      <c r="Q15" s="8"/>
      <c r="R15" s="8"/>
      <c r="S15" s="8"/>
      <c r="T15" s="8"/>
      <c r="U15" s="8"/>
      <c r="V15" s="15"/>
      <c r="W15" s="8"/>
      <c r="X15" s="9"/>
    </row>
    <row r="16" spans="1:24" ht="36" customHeight="1" x14ac:dyDescent="0.25">
      <c r="A16" s="3"/>
      <c r="B16" s="10" t="s">
        <v>25</v>
      </c>
      <c r="C16" s="11">
        <v>27</v>
      </c>
      <c r="D16" s="12" t="s">
        <v>7</v>
      </c>
      <c r="E16" s="13">
        <v>500</v>
      </c>
      <c r="F16" s="13">
        <f t="shared" si="3"/>
        <v>13500</v>
      </c>
      <c r="G16" s="13"/>
      <c r="H16" s="14">
        <f t="shared" si="4"/>
        <v>13500</v>
      </c>
      <c r="I16" s="14"/>
      <c r="N16" s="8"/>
      <c r="O16" s="8"/>
      <c r="P16" s="8"/>
      <c r="Q16" s="8"/>
      <c r="R16" s="8"/>
      <c r="S16" s="8"/>
      <c r="T16" s="8"/>
      <c r="U16" s="8"/>
      <c r="V16" s="15"/>
      <c r="W16" s="8"/>
      <c r="X16" s="9"/>
    </row>
    <row r="17" spans="1:24" ht="36" customHeight="1" x14ac:dyDescent="0.25">
      <c r="A17" s="3"/>
      <c r="B17" s="10" t="s">
        <v>26</v>
      </c>
      <c r="C17" s="11">
        <v>75</v>
      </c>
      <c r="D17" s="12" t="s">
        <v>7</v>
      </c>
      <c r="E17" s="13">
        <v>500</v>
      </c>
      <c r="F17" s="13">
        <f t="shared" si="3"/>
        <v>37500</v>
      </c>
      <c r="G17" s="13"/>
      <c r="H17" s="14">
        <f t="shared" si="4"/>
        <v>37500</v>
      </c>
      <c r="I17" s="14"/>
      <c r="N17" s="8"/>
      <c r="O17" s="8"/>
      <c r="P17" s="8"/>
      <c r="Q17" s="8"/>
      <c r="R17" s="8"/>
      <c r="S17" s="8"/>
      <c r="T17" s="8"/>
      <c r="U17" s="8"/>
      <c r="V17" s="15"/>
      <c r="W17" s="8"/>
      <c r="X17" s="9"/>
    </row>
    <row r="18" spans="1:24" ht="36" customHeight="1" x14ac:dyDescent="0.25">
      <c r="A18" s="3"/>
      <c r="B18" s="10" t="s">
        <v>27</v>
      </c>
      <c r="C18" s="11">
        <v>3</v>
      </c>
      <c r="D18" s="12" t="s">
        <v>7</v>
      </c>
      <c r="E18" s="13">
        <v>2000</v>
      </c>
      <c r="F18" s="13">
        <f t="shared" si="3"/>
        <v>6000</v>
      </c>
      <c r="G18" s="13"/>
      <c r="H18" s="14">
        <f t="shared" si="4"/>
        <v>6000</v>
      </c>
      <c r="I18" s="14"/>
      <c r="N18" s="8"/>
      <c r="O18" s="8"/>
      <c r="P18" s="8"/>
      <c r="Q18" s="8"/>
      <c r="R18" s="8"/>
      <c r="S18" s="8"/>
      <c r="T18" s="8"/>
      <c r="U18" s="8"/>
      <c r="V18" s="15"/>
      <c r="W18" s="8"/>
      <c r="X18" s="9"/>
    </row>
    <row r="19" spans="1:24" ht="36" customHeight="1" x14ac:dyDescent="0.25">
      <c r="A19" s="3"/>
      <c r="B19" s="10" t="s">
        <v>28</v>
      </c>
      <c r="C19" s="11">
        <v>19</v>
      </c>
      <c r="D19" s="12" t="s">
        <v>7</v>
      </c>
      <c r="E19" s="13">
        <v>1500</v>
      </c>
      <c r="F19" s="13">
        <f t="shared" si="3"/>
        <v>28500</v>
      </c>
      <c r="G19" s="13"/>
      <c r="H19" s="14">
        <f t="shared" si="4"/>
        <v>28500</v>
      </c>
      <c r="I19" s="14"/>
      <c r="N19" s="8"/>
      <c r="O19" s="8"/>
      <c r="P19" s="8"/>
      <c r="Q19" s="8"/>
      <c r="R19" s="8"/>
      <c r="S19" s="8"/>
      <c r="T19" s="8"/>
      <c r="U19" s="8"/>
      <c r="V19" s="15"/>
      <c r="W19" s="8"/>
      <c r="X19" s="9"/>
    </row>
    <row r="20" spans="1:24" ht="36" customHeight="1" x14ac:dyDescent="0.25">
      <c r="A20" s="3"/>
      <c r="B20" s="10" t="s">
        <v>29</v>
      </c>
      <c r="C20" s="11">
        <v>10</v>
      </c>
      <c r="D20" s="12" t="s">
        <v>7</v>
      </c>
      <c r="E20" s="13">
        <v>1250</v>
      </c>
      <c r="F20" s="13">
        <f t="shared" si="3"/>
        <v>12500</v>
      </c>
      <c r="G20" s="13"/>
      <c r="H20" s="14">
        <f t="shared" si="4"/>
        <v>12500</v>
      </c>
      <c r="I20" s="14"/>
      <c r="N20" s="8"/>
      <c r="O20" s="8"/>
      <c r="P20" s="8"/>
      <c r="Q20" s="8"/>
      <c r="R20" s="8"/>
      <c r="S20" s="8"/>
      <c r="T20" s="8"/>
      <c r="U20" s="8"/>
      <c r="V20" s="15"/>
      <c r="W20" s="8"/>
      <c r="X20" s="9"/>
    </row>
    <row r="21" spans="1:24" ht="36" customHeight="1" x14ac:dyDescent="0.25">
      <c r="A21" s="3"/>
      <c r="B21" s="10" t="s">
        <v>30</v>
      </c>
      <c r="C21" s="11">
        <v>730</v>
      </c>
      <c r="D21" s="12" t="s">
        <v>19</v>
      </c>
      <c r="E21" s="13">
        <v>40</v>
      </c>
      <c r="F21" s="13">
        <f t="shared" si="3"/>
        <v>29200</v>
      </c>
      <c r="G21" s="13"/>
      <c r="H21" s="14">
        <f t="shared" si="4"/>
        <v>29200</v>
      </c>
      <c r="I21" s="14"/>
      <c r="N21" s="8"/>
      <c r="O21" s="8"/>
      <c r="P21" s="8"/>
      <c r="Q21" s="8"/>
      <c r="R21" s="8"/>
      <c r="S21" s="8"/>
      <c r="T21" s="8"/>
      <c r="U21" s="8"/>
      <c r="V21" s="15"/>
      <c r="W21" s="8"/>
      <c r="X21" s="9"/>
    </row>
    <row r="22" spans="1:24" ht="36" customHeight="1" x14ac:dyDescent="0.25">
      <c r="A22" s="3"/>
      <c r="B22" s="10" t="s">
        <v>31</v>
      </c>
      <c r="C22" s="11">
        <v>1577</v>
      </c>
      <c r="D22" s="12" t="s">
        <v>19</v>
      </c>
      <c r="E22" s="13">
        <v>40</v>
      </c>
      <c r="F22" s="13"/>
      <c r="G22" s="13">
        <f>C22*E22</f>
        <v>63080</v>
      </c>
      <c r="H22" s="14">
        <f>G22</f>
        <v>63080</v>
      </c>
      <c r="I22" s="14"/>
      <c r="N22" s="8"/>
      <c r="O22" s="8"/>
      <c r="P22" s="8"/>
      <c r="Q22" s="8"/>
      <c r="R22" s="8"/>
      <c r="S22" s="8"/>
      <c r="T22" s="8"/>
      <c r="U22" s="8"/>
      <c r="V22" s="15"/>
      <c r="W22" s="8"/>
      <c r="X22" s="9"/>
    </row>
    <row r="23" spans="1:24" ht="36" customHeight="1" x14ac:dyDescent="0.25">
      <c r="A23" s="3"/>
      <c r="B23" s="10" t="s">
        <v>32</v>
      </c>
      <c r="C23" s="11">
        <v>702</v>
      </c>
      <c r="D23" s="12" t="s">
        <v>19</v>
      </c>
      <c r="E23" s="13">
        <v>30</v>
      </c>
      <c r="F23" s="13"/>
      <c r="G23" s="13">
        <f t="shared" ref="G23:G28" si="5">C23*E23</f>
        <v>21060</v>
      </c>
      <c r="H23" s="14">
        <f t="shared" ref="H23:H29" si="6">G23</f>
        <v>21060</v>
      </c>
      <c r="I23" s="14"/>
      <c r="N23" s="8"/>
      <c r="O23" s="8"/>
      <c r="P23" s="8"/>
      <c r="Q23" s="8"/>
      <c r="R23" s="8"/>
      <c r="S23" s="8"/>
      <c r="T23" s="8"/>
      <c r="U23" s="8"/>
      <c r="V23" s="15"/>
      <c r="W23" s="8"/>
      <c r="X23" s="9"/>
    </row>
    <row r="24" spans="1:24" ht="36" customHeight="1" x14ac:dyDescent="0.25">
      <c r="A24" s="3"/>
      <c r="B24" s="10" t="s">
        <v>33</v>
      </c>
      <c r="C24" s="11">
        <v>720</v>
      </c>
      <c r="D24" s="12" t="s">
        <v>19</v>
      </c>
      <c r="E24" s="13">
        <v>15</v>
      </c>
      <c r="F24" s="13"/>
      <c r="G24" s="13">
        <f t="shared" si="5"/>
        <v>10800</v>
      </c>
      <c r="H24" s="14">
        <f t="shared" si="6"/>
        <v>10800</v>
      </c>
      <c r="I24" s="14"/>
      <c r="N24" s="8"/>
      <c r="O24" s="8"/>
      <c r="P24" s="8"/>
      <c r="Q24" s="8"/>
      <c r="R24" s="8"/>
      <c r="S24" s="8"/>
      <c r="T24" s="8"/>
      <c r="U24" s="8"/>
      <c r="V24" s="15"/>
      <c r="W24" s="8"/>
      <c r="X24" s="9"/>
    </row>
    <row r="25" spans="1:24" ht="36" customHeight="1" x14ac:dyDescent="0.25">
      <c r="A25" s="3"/>
      <c r="B25" s="10" t="s">
        <v>34</v>
      </c>
      <c r="C25" s="16">
        <v>21.65</v>
      </c>
      <c r="D25" s="12" t="s">
        <v>35</v>
      </c>
      <c r="E25" s="13">
        <v>2995</v>
      </c>
      <c r="F25" s="13"/>
      <c r="G25" s="13">
        <f t="shared" si="5"/>
        <v>64841.749999999993</v>
      </c>
      <c r="H25" s="14">
        <f t="shared" si="6"/>
        <v>64841.749999999993</v>
      </c>
      <c r="I25" s="14"/>
      <c r="N25" s="8"/>
      <c r="O25" s="8"/>
      <c r="P25" s="8"/>
      <c r="Q25" s="8"/>
      <c r="R25" s="8"/>
      <c r="S25" s="8"/>
      <c r="T25" s="8"/>
      <c r="U25" s="8"/>
      <c r="V25" s="15"/>
      <c r="W25" s="8"/>
      <c r="X25" s="9"/>
    </row>
    <row r="26" spans="1:24" ht="36" customHeight="1" x14ac:dyDescent="0.25">
      <c r="A26" s="3"/>
      <c r="B26" s="10" t="s">
        <v>36</v>
      </c>
      <c r="C26" s="16">
        <v>21.65</v>
      </c>
      <c r="D26" s="12" t="s">
        <v>35</v>
      </c>
      <c r="E26" s="13">
        <v>14773</v>
      </c>
      <c r="F26" s="13"/>
      <c r="G26" s="13">
        <f t="shared" si="5"/>
        <v>319835.44999999995</v>
      </c>
      <c r="H26" s="14">
        <f t="shared" si="6"/>
        <v>319835.44999999995</v>
      </c>
      <c r="I26" s="14"/>
      <c r="N26" s="8"/>
      <c r="O26" s="8"/>
      <c r="P26" s="8"/>
      <c r="Q26" s="8"/>
      <c r="R26" s="8"/>
      <c r="S26" s="8"/>
      <c r="T26" s="8"/>
      <c r="U26" s="8"/>
      <c r="V26" s="15"/>
      <c r="W26" s="8"/>
      <c r="X26" s="9"/>
    </row>
    <row r="27" spans="1:24" ht="36" customHeight="1" x14ac:dyDescent="0.25">
      <c r="A27" s="3"/>
      <c r="B27" s="10" t="s">
        <v>37</v>
      </c>
      <c r="C27" s="11">
        <v>2952</v>
      </c>
      <c r="D27" s="12" t="s">
        <v>19</v>
      </c>
      <c r="E27" s="13">
        <v>5</v>
      </c>
      <c r="F27" s="13"/>
      <c r="G27" s="13">
        <f t="shared" si="5"/>
        <v>14760</v>
      </c>
      <c r="H27" s="14">
        <f t="shared" si="6"/>
        <v>14760</v>
      </c>
      <c r="I27" s="14"/>
      <c r="N27" s="8"/>
      <c r="O27" s="8"/>
      <c r="P27" s="8"/>
      <c r="Q27" s="8"/>
      <c r="R27" s="8"/>
      <c r="S27" s="8"/>
      <c r="T27" s="8"/>
      <c r="U27" s="8"/>
      <c r="V27" s="15"/>
      <c r="W27" s="8"/>
      <c r="X27" s="9"/>
    </row>
    <row r="28" spans="1:24" ht="36" customHeight="1" x14ac:dyDescent="0.25">
      <c r="A28" s="3"/>
      <c r="B28" s="10" t="s">
        <v>38</v>
      </c>
      <c r="C28" s="11">
        <v>3</v>
      </c>
      <c r="D28" s="12" t="s">
        <v>7</v>
      </c>
      <c r="E28" s="13">
        <v>800</v>
      </c>
      <c r="F28" s="13"/>
      <c r="G28" s="13">
        <f t="shared" si="5"/>
        <v>2400</v>
      </c>
      <c r="H28" s="14">
        <f t="shared" si="6"/>
        <v>2400</v>
      </c>
      <c r="I28" s="14"/>
      <c r="N28" s="8"/>
      <c r="O28" s="8"/>
      <c r="P28" s="8"/>
      <c r="Q28" s="8"/>
      <c r="R28" s="8"/>
      <c r="S28" s="8"/>
      <c r="T28" s="8"/>
      <c r="U28" s="8"/>
      <c r="V28" s="15"/>
      <c r="W28" s="8"/>
      <c r="X28" s="9"/>
    </row>
    <row r="29" spans="1:24" ht="36" customHeight="1" x14ac:dyDescent="0.25">
      <c r="A29" s="3"/>
      <c r="B29" s="10" t="s">
        <v>39</v>
      </c>
      <c r="C29" s="11">
        <v>30</v>
      </c>
      <c r="D29" s="12" t="s">
        <v>40</v>
      </c>
      <c r="E29" s="13">
        <v>180</v>
      </c>
      <c r="F29" s="13"/>
      <c r="G29" s="13">
        <f>C29*E29</f>
        <v>5400</v>
      </c>
      <c r="H29" s="14">
        <f t="shared" si="6"/>
        <v>5400</v>
      </c>
      <c r="I29" s="14"/>
      <c r="N29" s="8"/>
      <c r="O29" s="8"/>
      <c r="P29" s="8"/>
      <c r="Q29" s="8"/>
      <c r="R29" s="8"/>
      <c r="S29" s="8"/>
      <c r="T29" s="8"/>
      <c r="U29" s="8"/>
      <c r="V29" s="15"/>
      <c r="W29" s="8"/>
      <c r="X29" s="9"/>
    </row>
    <row r="30" spans="1:24" ht="36" customHeight="1" x14ac:dyDescent="0.25">
      <c r="A30" s="3"/>
      <c r="B30" s="10" t="s">
        <v>41</v>
      </c>
      <c r="C30" s="11">
        <v>30</v>
      </c>
      <c r="D30" s="12" t="s">
        <v>40</v>
      </c>
      <c r="E30" s="13">
        <v>225</v>
      </c>
      <c r="F30" s="13"/>
      <c r="G30" s="13">
        <f t="shared" ref="G30:G32" si="7">C30*E30</f>
        <v>6750</v>
      </c>
      <c r="H30" s="27">
        <f t="shared" si="1"/>
        <v>6750</v>
      </c>
      <c r="I30" s="27"/>
      <c r="N30" s="8"/>
      <c r="O30" s="8"/>
      <c r="P30" s="8"/>
      <c r="Q30" s="8"/>
      <c r="R30" s="8"/>
      <c r="S30" s="8"/>
      <c r="T30" s="8"/>
      <c r="U30" s="8"/>
      <c r="V30" s="15"/>
      <c r="W30" s="8"/>
      <c r="X30" s="9"/>
    </row>
    <row r="31" spans="1:24" ht="36" customHeight="1" x14ac:dyDescent="0.25">
      <c r="A31" s="3"/>
      <c r="B31" s="10" t="s">
        <v>42</v>
      </c>
      <c r="C31" s="11">
        <v>30</v>
      </c>
      <c r="D31" s="12" t="s">
        <v>40</v>
      </c>
      <c r="E31" s="13">
        <v>200</v>
      </c>
      <c r="F31" s="13"/>
      <c r="G31" s="13">
        <f t="shared" si="7"/>
        <v>6000</v>
      </c>
      <c r="H31" s="27">
        <f t="shared" si="1"/>
        <v>6000</v>
      </c>
      <c r="I31" s="27"/>
      <c r="N31" s="8"/>
      <c r="O31" s="8"/>
      <c r="P31" s="8"/>
      <c r="Q31" s="8"/>
      <c r="R31" s="8"/>
      <c r="S31" s="8"/>
      <c r="T31" s="8"/>
      <c r="U31" s="8"/>
      <c r="V31" s="15"/>
      <c r="W31" s="8"/>
      <c r="X31" s="9"/>
    </row>
    <row r="32" spans="1:24" ht="36" customHeight="1" x14ac:dyDescent="0.25">
      <c r="A32" s="3"/>
      <c r="B32" s="10" t="s">
        <v>43</v>
      </c>
      <c r="C32" s="11">
        <v>20</v>
      </c>
      <c r="D32" s="12" t="s">
        <v>40</v>
      </c>
      <c r="E32" s="13">
        <v>180</v>
      </c>
      <c r="F32" s="13"/>
      <c r="G32" s="13">
        <f t="shared" si="7"/>
        <v>3600</v>
      </c>
      <c r="H32" s="27">
        <f t="shared" si="1"/>
        <v>3600</v>
      </c>
      <c r="I32" s="27"/>
      <c r="N32" s="8"/>
      <c r="O32" s="8"/>
      <c r="P32" s="8"/>
      <c r="Q32" s="8"/>
      <c r="R32" s="8"/>
      <c r="S32" s="8"/>
      <c r="T32" s="8"/>
      <c r="U32" s="8"/>
      <c r="V32" s="15"/>
      <c r="W32" s="8"/>
      <c r="X32" s="9"/>
    </row>
    <row r="33" spans="1:24" ht="48.75" customHeight="1" x14ac:dyDescent="0.25">
      <c r="A33" s="3"/>
      <c r="B33" s="10" t="s">
        <v>44</v>
      </c>
      <c r="C33" s="17">
        <v>1</v>
      </c>
      <c r="D33" s="12" t="s">
        <v>15</v>
      </c>
      <c r="E33" s="18">
        <v>20448</v>
      </c>
      <c r="F33" s="18">
        <f t="shared" si="3"/>
        <v>20448</v>
      </c>
      <c r="G33" s="13"/>
      <c r="H33" s="27">
        <f t="shared" ref="H33:H35" si="8">C33*E33</f>
        <v>20448</v>
      </c>
      <c r="I33" s="27"/>
      <c r="N33" s="8"/>
      <c r="O33" s="8"/>
      <c r="P33" s="8"/>
      <c r="Q33" s="8"/>
      <c r="R33" s="8"/>
      <c r="S33" s="8"/>
      <c r="T33" s="8"/>
      <c r="U33" s="8"/>
      <c r="V33" s="15"/>
      <c r="W33" s="8"/>
      <c r="X33" s="9"/>
    </row>
    <row r="34" spans="1:24" ht="36" customHeight="1" x14ac:dyDescent="0.25">
      <c r="A34" s="3"/>
      <c r="B34" s="10" t="s">
        <v>45</v>
      </c>
      <c r="C34" s="17">
        <v>1</v>
      </c>
      <c r="D34" s="12" t="s">
        <v>15</v>
      </c>
      <c r="E34" s="18">
        <v>23464</v>
      </c>
      <c r="F34" s="18">
        <f t="shared" si="3"/>
        <v>23464</v>
      </c>
      <c r="G34" s="13"/>
      <c r="H34" s="27">
        <f t="shared" si="8"/>
        <v>23464</v>
      </c>
      <c r="I34" s="27"/>
      <c r="N34" s="8"/>
      <c r="O34" s="8"/>
      <c r="P34" s="8"/>
      <c r="Q34" s="8"/>
      <c r="R34" s="8"/>
      <c r="S34" s="8"/>
      <c r="T34" s="8"/>
      <c r="U34" s="8"/>
      <c r="V34" s="15"/>
      <c r="W34" s="8"/>
      <c r="X34" s="9"/>
    </row>
    <row r="35" spans="1:24" ht="53.25" customHeight="1" x14ac:dyDescent="0.25">
      <c r="A35" s="3"/>
      <c r="B35" s="10" t="s">
        <v>46</v>
      </c>
      <c r="C35" s="17">
        <v>1</v>
      </c>
      <c r="D35" s="12" t="s">
        <v>15</v>
      </c>
      <c r="E35" s="18">
        <v>57209</v>
      </c>
      <c r="F35" s="18">
        <f t="shared" si="3"/>
        <v>57209</v>
      </c>
      <c r="G35" s="13"/>
      <c r="H35" s="27">
        <f t="shared" si="8"/>
        <v>57209</v>
      </c>
      <c r="I35" s="27"/>
      <c r="N35" s="8"/>
      <c r="O35" s="8"/>
      <c r="P35" s="8"/>
      <c r="Q35" s="8"/>
      <c r="R35" s="8"/>
      <c r="S35" s="8"/>
      <c r="T35" s="8"/>
      <c r="U35" s="8"/>
      <c r="V35" s="15"/>
      <c r="W35" s="8"/>
      <c r="X35" s="9"/>
    </row>
    <row r="36" spans="1:24" ht="25.5" customHeight="1" x14ac:dyDescent="0.25">
      <c r="A36" s="3"/>
      <c r="B36" s="10" t="s">
        <v>47</v>
      </c>
      <c r="C36" s="17">
        <v>1</v>
      </c>
      <c r="D36" s="12" t="s">
        <v>15</v>
      </c>
      <c r="E36" s="18">
        <v>15798</v>
      </c>
      <c r="F36" s="18">
        <f t="shared" ref="F36" si="9">C36*E36</f>
        <v>15798</v>
      </c>
      <c r="G36" s="13"/>
      <c r="H36" s="27">
        <f t="shared" ref="H36" si="10">C36*E36</f>
        <v>15798</v>
      </c>
      <c r="I36" s="27"/>
      <c r="N36" s="8"/>
      <c r="O36" s="8"/>
      <c r="P36" s="8"/>
      <c r="Q36" s="8"/>
      <c r="R36" s="8"/>
      <c r="S36" s="8"/>
      <c r="T36" s="8"/>
      <c r="U36" s="8"/>
      <c r="V36" s="15"/>
      <c r="W36" s="8"/>
      <c r="X36" s="9"/>
    </row>
    <row r="37" spans="1:24" ht="36" customHeight="1" x14ac:dyDescent="0.25">
      <c r="A37" s="3"/>
      <c r="B37" s="10" t="s">
        <v>49</v>
      </c>
      <c r="C37" s="17"/>
      <c r="D37" s="12"/>
      <c r="E37" s="18"/>
      <c r="F37" s="18">
        <f>+SUM(F4:F32)*0.2</f>
        <v>151044</v>
      </c>
      <c r="G37" s="18">
        <f>+SUM(G4:G32)*0.2</f>
        <v>196393.54</v>
      </c>
      <c r="H37" s="27">
        <f>F37</f>
        <v>151044</v>
      </c>
      <c r="I37" s="27"/>
      <c r="N37" s="8"/>
      <c r="O37" s="8"/>
      <c r="P37" s="8"/>
      <c r="Q37" s="8"/>
      <c r="R37" s="8"/>
      <c r="S37" s="8"/>
      <c r="T37" s="8"/>
      <c r="U37" s="8"/>
      <c r="V37" s="15"/>
      <c r="W37" s="8"/>
      <c r="X37" s="9"/>
    </row>
    <row r="38" spans="1:24" ht="36" customHeight="1" x14ac:dyDescent="0.25">
      <c r="A38" s="3"/>
      <c r="B38" s="19" t="s">
        <v>3</v>
      </c>
      <c r="C38" s="4"/>
      <c r="D38" s="4"/>
      <c r="E38" s="4"/>
      <c r="F38" s="20">
        <f>SUM(F4:F37)</f>
        <v>1023183</v>
      </c>
      <c r="G38" s="21">
        <f>SUM(G4:G37)</f>
        <v>1178361.24</v>
      </c>
      <c r="H38" s="21">
        <f>SUM(H4:H37)</f>
        <v>2005150.7</v>
      </c>
      <c r="N38" s="22"/>
    </row>
    <row r="39" spans="1:24" ht="31.5" x14ac:dyDescent="0.25">
      <c r="A39" s="23"/>
      <c r="B39" s="10" t="s">
        <v>48</v>
      </c>
      <c r="C39" s="2">
        <v>1</v>
      </c>
      <c r="F39" s="24">
        <f>SUM(F4:F32)*0.035</f>
        <v>26432.7</v>
      </c>
      <c r="G39" s="24">
        <f>SUM(G4:G32)*0.035</f>
        <v>34368.869500000001</v>
      </c>
    </row>
    <row r="40" spans="1:24" x14ac:dyDescent="0.25">
      <c r="A40" s="23"/>
      <c r="B40" s="10"/>
      <c r="F40" s="24"/>
    </row>
    <row r="41" spans="1:24" x14ac:dyDescent="0.25">
      <c r="A41" s="23"/>
      <c r="F41" s="30">
        <f>F38+F39</f>
        <v>1049615.7</v>
      </c>
      <c r="G41" s="22">
        <f>SUM(G38:G39)</f>
        <v>1212730.1095</v>
      </c>
      <c r="H41" s="22">
        <f>F41+G41</f>
        <v>2262345.8095</v>
      </c>
    </row>
    <row r="42" spans="1:24" ht="31.15" customHeight="1" x14ac:dyDescent="0.25">
      <c r="A42" s="23"/>
      <c r="B42" s="29"/>
      <c r="C42" s="29"/>
      <c r="D42" s="29"/>
      <c r="E42" s="29"/>
      <c r="F42" s="25"/>
      <c r="G42" s="25"/>
    </row>
    <row r="43" spans="1:24" x14ac:dyDescent="0.25">
      <c r="A43" s="23"/>
    </row>
    <row r="44" spans="1:24" x14ac:dyDescent="0.25">
      <c r="A44" s="23"/>
    </row>
    <row r="45" spans="1:24" x14ac:dyDescent="0.25">
      <c r="A45" s="26"/>
    </row>
  </sheetData>
  <mergeCells count="17">
    <mergeCell ref="H33:I33"/>
    <mergeCell ref="H34:I34"/>
    <mergeCell ref="H35:I35"/>
    <mergeCell ref="A1:H1"/>
    <mergeCell ref="B42:E42"/>
    <mergeCell ref="H4:I4"/>
    <mergeCell ref="H5:I5"/>
    <mergeCell ref="H6:I6"/>
    <mergeCell ref="H7:I7"/>
    <mergeCell ref="H36:I36"/>
    <mergeCell ref="H32:I32"/>
    <mergeCell ref="H37:I37"/>
    <mergeCell ref="H8:I8"/>
    <mergeCell ref="H9:I9"/>
    <mergeCell ref="H10:I10"/>
    <mergeCell ref="H30:I30"/>
    <mergeCell ref="H31:I31"/>
  </mergeCells>
  <phoneticPr fontId="8" type="noConversion"/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Kathryn Frenyea</cp:lastModifiedBy>
  <cp:lastPrinted>2021-06-30T20:33:30Z</cp:lastPrinted>
  <dcterms:created xsi:type="dcterms:W3CDTF">2009-05-26T17:30:17Z</dcterms:created>
  <dcterms:modified xsi:type="dcterms:W3CDTF">2025-10-15T19:20:04Z</dcterms:modified>
</cp:coreProperties>
</file>